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20d95ce7a4ca9c/Desktop/FORMULE CALCOLO CREDITO IMPOSTA/"/>
    </mc:Choice>
  </mc:AlternateContent>
  <xr:revisionPtr revIDLastSave="0" documentId="8_{1FFF1A84-29CF-471C-B81A-13BA6C2A0E94}" xr6:coauthVersionLast="47" xr6:coauthVersionMax="47" xr10:uidLastSave="{00000000-0000-0000-0000-000000000000}"/>
  <bookViews>
    <workbookView xWindow="-120" yWindow="-120" windowWidth="29040" windowHeight="15720" activeTab="3" xr2:uid="{DE2B945D-04ED-440A-BE9E-97F46716ED63}"/>
  </bookViews>
  <sheets>
    <sheet name="REGIME DI VANTAGGIO E FORFETARI" sheetId="7" r:id="rId1"/>
    <sheet name="IRPEF" sheetId="4" r:id="rId2"/>
    <sheet name="IRES" sheetId="5" r:id="rId3"/>
    <sheet name="IRAP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7" l="1"/>
  <c r="H17" i="6"/>
  <c r="H24" i="6"/>
  <c r="H16" i="6"/>
  <c r="F10" i="7"/>
  <c r="F4" i="7"/>
  <c r="F15" i="7"/>
  <c r="H15" i="6"/>
  <c r="H9" i="6"/>
  <c r="H7" i="6"/>
  <c r="H8" i="6" s="1"/>
  <c r="H10" i="6" s="1"/>
  <c r="H21" i="6"/>
  <c r="F21" i="6"/>
  <c r="F17" i="6"/>
  <c r="F10" i="6"/>
  <c r="F23" i="5"/>
  <c r="F7" i="5"/>
  <c r="F28" i="5"/>
  <c r="F14" i="5"/>
  <c r="F41" i="4"/>
  <c r="F40" i="4"/>
  <c r="F22" i="4"/>
  <c r="F10" i="4"/>
  <c r="F27" i="4"/>
  <c r="F17" i="4"/>
  <c r="F31" i="5" l="1"/>
  <c r="F34" i="5" s="1"/>
  <c r="F35" i="5" s="1"/>
  <c r="F22" i="7"/>
  <c r="F25" i="7" s="1"/>
  <c r="F26" i="7" s="1"/>
  <c r="H25" i="6"/>
  <c r="H28" i="6" s="1"/>
  <c r="H29" i="6" s="1"/>
  <c r="F25" i="6"/>
  <c r="F28" i="6" s="1"/>
  <c r="F29" i="6" s="1"/>
  <c r="F37" i="4"/>
</calcChain>
</file>

<file path=xl/sharedStrings.xml><?xml version="1.0" encoding="utf-8"?>
<sst xmlns="http://schemas.openxmlformats.org/spreadsheetml/2006/main" count="297" uniqueCount="129">
  <si>
    <t>COL 4</t>
  </si>
  <si>
    <t>COL 2</t>
  </si>
  <si>
    <t>COL 5</t>
  </si>
  <si>
    <t>IMPOSTA NETTA</t>
  </si>
  <si>
    <t>ACCONTI VERSATI</t>
  </si>
  <si>
    <t>RN 12</t>
  </si>
  <si>
    <t>CREDITO PER IMPOSTE PAGATE ALL'ESTERO</t>
  </si>
  <si>
    <t>ALTRI CREDITI DI IMPOSTA</t>
  </si>
  <si>
    <t>RN 14</t>
  </si>
  <si>
    <t>RN 15</t>
  </si>
  <si>
    <t>CREDITI DI IMPOSTA CONCESSI ALLE IMPRESE</t>
  </si>
  <si>
    <t>RN 18</t>
  </si>
  <si>
    <t>RN 19</t>
  </si>
  <si>
    <t>RN 20</t>
  </si>
  <si>
    <t>ECCEDENZA DI IMPOSTA RISULTANTE DALLA PRECEDENTE DICHIARAZIONE</t>
  </si>
  <si>
    <t>ECCEDENZA DI IMPOSTA RISULTANTE DALLA PRECEDENTE DICHIARAZIONE COMPENSATA IN F24</t>
  </si>
  <si>
    <t>ECCEDENZA DI IMPOSTA DA UTILIZZARE NEL QUADRO PN</t>
  </si>
  <si>
    <t>RN 21</t>
  </si>
  <si>
    <t>RN 22</t>
  </si>
  <si>
    <t>COL 6</t>
  </si>
  <si>
    <t>COL 3</t>
  </si>
  <si>
    <t>COL 10</t>
  </si>
  <si>
    <t>RN 26</t>
  </si>
  <si>
    <t>RN 27</t>
  </si>
  <si>
    <t>CREDITO DI IMPOSTA PER ALTRI IMMOBILI - SISMA ABRUZZO</t>
  </si>
  <si>
    <t>CREDITO DI IMPOSTA PER ABITAZIONE PRINCIPALE - SISMA ABRUZZO</t>
  </si>
  <si>
    <t>RN 28</t>
  </si>
  <si>
    <t>CREDITO PER REDDITI PRODOTTI ALL'ESTERO</t>
  </si>
  <si>
    <t>RN 29</t>
  </si>
  <si>
    <t>CREDITO DI IMPOSTA</t>
  </si>
  <si>
    <t>RN 30</t>
  </si>
  <si>
    <t>RN 31</t>
  </si>
  <si>
    <t xml:space="preserve">CREDITI DI IMPOSTA  </t>
  </si>
  <si>
    <t>RN 32</t>
  </si>
  <si>
    <t>RITENUTE TOTALI</t>
  </si>
  <si>
    <t>RN 33</t>
  </si>
  <si>
    <t>RN 35</t>
  </si>
  <si>
    <t>CREDITI DI IMPOSTA  PER LE IMPRESE E I LAVORATORI AUTONOMI</t>
  </si>
  <si>
    <t>RN 36</t>
  </si>
  <si>
    <t>RN 37</t>
  </si>
  <si>
    <t>RN 38</t>
  </si>
  <si>
    <t>RESTITUZIONE BONUS</t>
  </si>
  <si>
    <t>RN 39</t>
  </si>
  <si>
    <t>RN 41</t>
  </si>
  <si>
    <t>RN 42</t>
  </si>
  <si>
    <t>RN 43</t>
  </si>
  <si>
    <t>RL 32</t>
  </si>
  <si>
    <t>IMPOSTA NETTA ANNO 2022 AL NETTO DEI CREDITI DI IMPOSTA</t>
  </si>
  <si>
    <t>UTILIZZO DI ECCEDENZE NELLA DICHIARAZIONE ANNO IMPOSTA 2022</t>
  </si>
  <si>
    <t>COL 1</t>
  </si>
  <si>
    <t>(QUADRO ALTRI REDDITI - INTERESSI LEGALI)</t>
  </si>
  <si>
    <t xml:space="preserve">RITENUTE ANNO DI IMPOSTA 2022 </t>
  </si>
  <si>
    <t>RITENUTE NON UTILIZZATE</t>
  </si>
  <si>
    <t>COL (1+2+5+8+9+10+11+12+15+16+17+18+19)</t>
  </si>
  <si>
    <t>COL ( 3+ 6+ 8)</t>
  </si>
  <si>
    <t>COL (1+2)</t>
  </si>
  <si>
    <t>COL (1+2+3)</t>
  </si>
  <si>
    <t>DETERMINAZIONE IMPOSTA DOVUTA</t>
  </si>
  <si>
    <t>segno</t>
  </si>
  <si>
    <t>+</t>
  </si>
  <si>
    <t>-</t>
  </si>
  <si>
    <t>=</t>
  </si>
  <si>
    <t>RITENUTE</t>
  </si>
  <si>
    <t>ECCEDENZE</t>
  </si>
  <si>
    <t>IRPEF TRATTENUTA RISULTANTE DA 730</t>
  </si>
  <si>
    <t>IRPEF RIMOBORSATA RISULTANTE DA 730</t>
  </si>
  <si>
    <t>TRATTAMENTO INTEGRATIVO SPETTANTE</t>
  </si>
  <si>
    <t>TRATTAMENTO INTEGRATIVO RICONOSCIUTO</t>
  </si>
  <si>
    <t>ACCONTI TOTALI</t>
  </si>
  <si>
    <t>ACCONTI CEDUTI</t>
  </si>
  <si>
    <t>VERSAMENTI E COMPENSAZIONI F24 IN ACCONTO</t>
  </si>
  <si>
    <t>RN 45/RN46</t>
  </si>
  <si>
    <t>VERSAMENTI E COMPENSAZIONI IN F24  A SALDO (+)/IMPORTO A CREDITO (-) ANNO DI IMPOSTA 2022</t>
  </si>
  <si>
    <t>VERSAMENTI E COMPENSAZIONI CON F24 IN ACCONTO ANNO IMPOSTA 2022</t>
  </si>
  <si>
    <t>IMPORTI RIMBORSATI DAL SOSTITUTO O GiA' FRUITI</t>
  </si>
  <si>
    <t xml:space="preserve">VERSAMENTI E COMPENSAZIONI IN F24  A SALDO (+)/IMPORTO A CREDITO (-)   </t>
  </si>
  <si>
    <t>IMPORTO CREDITO DI IMPOSTA IRPEF</t>
  </si>
  <si>
    <t>DETERMINAZIONE IMPOSTA VERSATA (IMPOSTA ASSOLTA)</t>
  </si>
  <si>
    <t>DETERMINAZIONE CREDITO DI IMPOSTA IRPEF</t>
  </si>
  <si>
    <t>Per le imprese in regime forfettario considerare i corrispondenti righi del quadro LM (fascicolo 3 della dichiarazione dei redditi)</t>
  </si>
  <si>
    <t>RN 11</t>
  </si>
  <si>
    <t>CREDITO D'IMPOSTA SUI FONDI DI INVESTIMENTO</t>
  </si>
  <si>
    <t>RN 13</t>
  </si>
  <si>
    <t>CREDITI RESIDUI PER DETRAZIONI INCAPIENTI</t>
  </si>
  <si>
    <t>ECCEDENZE CEDUTE AL DICHIARANTE</t>
  </si>
  <si>
    <t>ECCEDENZE, RECUPERI, CREDITI RIVERSATI</t>
  </si>
  <si>
    <t>RECUPERO IMPOSTA SOSTITUTIVA</t>
  </si>
  <si>
    <t>CREDITO RIVERSATO DA ATTI DI RECUPERO</t>
  </si>
  <si>
    <t xml:space="preserve">RN 22 </t>
  </si>
  <si>
    <t>RN 23/RN 24</t>
  </si>
  <si>
    <t>DETERMINAZIONE CREDITO DI IMPOSTA IRES</t>
  </si>
  <si>
    <t>IMPORTO CREDITO DI IMPOSTA IRES</t>
  </si>
  <si>
    <t>TOTALE IMPOSTA DOVUTA E VERSATA</t>
  </si>
  <si>
    <t>IR</t>
  </si>
  <si>
    <t>COL DA 1 A 8 CODICE REGIONE 15</t>
  </si>
  <si>
    <t>IR 22</t>
  </si>
  <si>
    <t>CREDITO DI IMPOSTA RISCATTO ALLOGGI SOCIALI</t>
  </si>
  <si>
    <t>IR 20</t>
  </si>
  <si>
    <t xml:space="preserve">CREDITO D'IMPOSTA </t>
  </si>
  <si>
    <t>IR 23</t>
  </si>
  <si>
    <t>IR 24</t>
  </si>
  <si>
    <t>IR 25</t>
  </si>
  <si>
    <t>IS97</t>
  </si>
  <si>
    <t>MINOR DEBITO O MAGGIOR CREDITO DA DICH. INTEGRAT.</t>
  </si>
  <si>
    <t>IR26/IR27</t>
  </si>
  <si>
    <t>DETERMINAZIONE CREDITO DI IMPOSTA IRAP</t>
  </si>
  <si>
    <t>IMPORTO CREDITO DI IMPOSTA IRAP</t>
  </si>
  <si>
    <t>IMPOSTA NETTA COD REGIONE 15</t>
  </si>
  <si>
    <t>TOTALE IMPOSTA (IR 21)</t>
  </si>
  <si>
    <t>IMPOSTA NETTA COD REGIONE 15 ANNO 2022 AL NETTO DEI CREDITI DI IMPOSTA RIPROPORZIONATI</t>
  </si>
  <si>
    <t>% IMPOSTA NETTA COD. REG. 15 SU TOTALE IMPOSTA</t>
  </si>
  <si>
    <t>ECCEDENZA DI IMPOSTA RISULTANTE DALLA PRECEDENTE DICHIARAZIONE RIPROPORZIONATA AL COD REGIONE 15</t>
  </si>
  <si>
    <t>ECCEDENZA DI IMPOSTA RISULTANTE DALLA PRECEDENTE DICHIARAZIONE COMPENSATA IN F24 RIPROPORZIONATA AL COD REGIONE 15</t>
  </si>
  <si>
    <t>CREDITO D'IMPOSTA RIPROPORZIONATO SU COD REGIONE 15</t>
  </si>
  <si>
    <t>CREDITO DI IMPOSTA RISCATTO ALLOGGI SOCIALI RIPROPORZIONATO SU COD REGIONE 15</t>
  </si>
  <si>
    <t>LM 40</t>
  </si>
  <si>
    <t>RITENUTE CONSORZIO</t>
  </si>
  <si>
    <t>LM 41</t>
  </si>
  <si>
    <t>LM 43</t>
  </si>
  <si>
    <t>LM 44</t>
  </si>
  <si>
    <t xml:space="preserve">ACCONTI </t>
  </si>
  <si>
    <t>LM 45</t>
  </si>
  <si>
    <t>IMPOSTA SOSTITUTIVA 5% - IMPOSTA SOSTITUTIVA 15%</t>
  </si>
  <si>
    <t>LM 11 - LM 39</t>
  </si>
  <si>
    <t>LM 46/LM 47</t>
  </si>
  <si>
    <t>IMPRESE MULTIMPIANTO (con Irap versata a più regioni)</t>
  </si>
  <si>
    <t>ACCONTI VERSATI  (verificare su F24 gli importi versati alla Regione Sardegna con codice 15)</t>
  </si>
  <si>
    <t>VERSAMENTI E COMPENSAZIONI IN F24  A SALDO (+)/IMPORTO A CREDITO (-) ANNO DI IMPOSTA 2022 (verificare su F24 gli importi versati alla Regione Sardegna con codice 15)</t>
  </si>
  <si>
    <t>COL 41 (SOMMA IMPORTI INDICATI DA COL 1 A COL 40)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</si>
</sst>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4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4" fontId="1" fillId="0" borderId="0" xfId="0" applyNumberFormat="1" applyFont="1"/>
    <xf numFmtId="0" fontId="0" fillId="0" borderId="3" xfId="0" applyBorder="1"/>
    <xf numFmtId="4" fontId="0" fillId="0" borderId="6" xfId="0" applyNumberFormat="1" applyBorder="1"/>
    <xf numFmtId="0" fontId="2" fillId="0" borderId="0" xfId="0" applyFont="1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4" fontId="2" fillId="0" borderId="0" xfId="0" applyNumberFormat="1" applyFont="1"/>
    <xf numFmtId="0" fontId="0" fillId="0" borderId="11" xfId="0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left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4" fontId="0" fillId="0" borderId="0" xfId="0" applyNumberFormat="1" applyAlignment="1">
      <alignment wrapText="1"/>
    </xf>
    <xf numFmtId="0" fontId="1" fillId="4" borderId="10" xfId="0" applyFont="1" applyFill="1" applyBorder="1" applyAlignment="1">
      <alignment horizontal="center" wrapText="1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" fontId="1" fillId="0" borderId="12" xfId="0" applyNumberFormat="1" applyFont="1" applyBorder="1" applyProtection="1">
      <protection hidden="1"/>
    </xf>
    <xf numFmtId="0" fontId="0" fillId="0" borderId="2" xfId="0" applyBorder="1" applyAlignment="1" applyProtection="1">
      <alignment wrapText="1"/>
      <protection hidden="1"/>
    </xf>
    <xf numFmtId="0" fontId="0" fillId="0" borderId="3" xfId="0" applyBorder="1" applyProtection="1">
      <protection hidden="1"/>
    </xf>
    <xf numFmtId="0" fontId="0" fillId="0" borderId="3" xfId="0" applyBorder="1" applyAlignment="1" applyProtection="1">
      <alignment wrapText="1"/>
      <protection hidden="1"/>
    </xf>
    <xf numFmtId="0" fontId="0" fillId="0" borderId="5" xfId="0" applyBorder="1" applyAlignment="1" applyProtection="1">
      <alignment wrapText="1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wrapText="1"/>
      <protection hidden="1"/>
    </xf>
    <xf numFmtId="0" fontId="1" fillId="0" borderId="10" xfId="0" applyFont="1" applyBorder="1" applyAlignment="1" applyProtection="1">
      <alignment horizontal="left" wrapText="1"/>
      <protection hidden="1"/>
    </xf>
    <xf numFmtId="0" fontId="0" fillId="0" borderId="11" xfId="0" applyBorder="1" applyProtection="1">
      <protection hidden="1"/>
    </xf>
    <xf numFmtId="0" fontId="0" fillId="0" borderId="11" xfId="0" applyBorder="1" applyAlignment="1" applyProtection="1">
      <alignment wrapText="1"/>
      <protection hidden="1"/>
    </xf>
    <xf numFmtId="4" fontId="0" fillId="0" borderId="6" xfId="0" applyNumberFormat="1" applyBorder="1" applyProtection="1">
      <protection locked="0"/>
    </xf>
    <xf numFmtId="4" fontId="0" fillId="0" borderId="4" xfId="0" applyNumberFormat="1" applyBorder="1" applyProtection="1">
      <protection locked="0"/>
    </xf>
    <xf numFmtId="4" fontId="0" fillId="0" borderId="4" xfId="0" applyNumberFormat="1" applyBorder="1" applyProtection="1">
      <protection hidden="1"/>
    </xf>
    <xf numFmtId="4" fontId="0" fillId="0" borderId="6" xfId="0" applyNumberFormat="1" applyBorder="1" applyProtection="1">
      <protection hidden="1"/>
    </xf>
    <xf numFmtId="0" fontId="1" fillId="0" borderId="15" xfId="0" applyFont="1" applyBorder="1" applyProtection="1">
      <protection hidden="1"/>
    </xf>
    <xf numFmtId="0" fontId="3" fillId="3" borderId="15" xfId="0" applyFont="1" applyFill="1" applyBorder="1" applyAlignment="1" applyProtection="1">
      <alignment horizontal="center" wrapText="1"/>
      <protection hidden="1"/>
    </xf>
    <xf numFmtId="0" fontId="0" fillId="0" borderId="15" xfId="0" applyBorder="1" applyProtection="1">
      <protection hidden="1"/>
    </xf>
    <xf numFmtId="0" fontId="0" fillId="0" borderId="1" xfId="0" applyBorder="1" applyProtection="1">
      <protection hidden="1"/>
    </xf>
    <xf numFmtId="0" fontId="3" fillId="3" borderId="15" xfId="0" applyFont="1" applyFill="1" applyBorder="1" applyAlignment="1" applyProtection="1">
      <alignment horizontal="left" wrapText="1"/>
      <protection hidden="1"/>
    </xf>
    <xf numFmtId="4" fontId="0" fillId="0" borderId="0" xfId="0" applyNumberFormat="1" applyProtection="1">
      <protection hidden="1"/>
    </xf>
    <xf numFmtId="0" fontId="1" fillId="0" borderId="11" xfId="0" applyFont="1" applyBorder="1" applyProtection="1">
      <protection hidden="1"/>
    </xf>
    <xf numFmtId="0" fontId="1" fillId="0" borderId="11" xfId="0" applyFont="1" applyBorder="1" applyAlignment="1" applyProtection="1">
      <alignment wrapText="1"/>
      <protection hidden="1"/>
    </xf>
    <xf numFmtId="0" fontId="1" fillId="4" borderId="11" xfId="0" applyFont="1" applyFill="1" applyBorder="1" applyAlignment="1" applyProtection="1">
      <alignment horizontal="center" wrapText="1"/>
      <protection hidden="1"/>
    </xf>
    <xf numFmtId="0" fontId="0" fillId="4" borderId="11" xfId="0" applyFill="1" applyBorder="1" applyAlignment="1" applyProtection="1">
      <alignment horizontal="center"/>
      <protection hidden="1"/>
    </xf>
    <xf numFmtId="0" fontId="0" fillId="4" borderId="12" xfId="0" applyFill="1" applyBorder="1" applyAlignment="1" applyProtection="1">
      <alignment horizontal="center"/>
      <protection hidden="1"/>
    </xf>
    <xf numFmtId="0" fontId="0" fillId="0" borderId="13" xfId="0" applyBorder="1" applyProtection="1">
      <protection hidden="1"/>
    </xf>
    <xf numFmtId="0" fontId="1" fillId="0" borderId="2" xfId="0" applyFont="1" applyBorder="1" applyAlignment="1" applyProtection="1">
      <alignment wrapText="1"/>
      <protection hidden="1"/>
    </xf>
    <xf numFmtId="4" fontId="1" fillId="0" borderId="4" xfId="0" applyNumberFormat="1" applyFont="1" applyBorder="1" applyProtection="1">
      <protection hidden="1"/>
    </xf>
    <xf numFmtId="9" fontId="0" fillId="0" borderId="1" xfId="0" applyNumberFormat="1" applyBorder="1" applyProtection="1">
      <protection hidden="1"/>
    </xf>
    <xf numFmtId="0" fontId="1" fillId="0" borderId="10" xfId="0" applyFont="1" applyBorder="1" applyAlignment="1" applyProtection="1">
      <alignment wrapText="1"/>
      <protection hidden="1"/>
    </xf>
    <xf numFmtId="4" fontId="1" fillId="4" borderId="1" xfId="0" applyNumberFormat="1" applyFont="1" applyFill="1" applyBorder="1" applyProtection="1">
      <protection hidden="1"/>
    </xf>
    <xf numFmtId="0" fontId="1" fillId="0" borderId="1" xfId="0" applyFont="1" applyBorder="1" applyProtection="1">
      <protection hidden="1"/>
    </xf>
    <xf numFmtId="0" fontId="1" fillId="4" borderId="10" xfId="0" applyFont="1" applyFill="1" applyBorder="1" applyAlignment="1" applyProtection="1">
      <alignment horizontal="center" wrapText="1"/>
      <protection hidden="1"/>
    </xf>
    <xf numFmtId="0" fontId="3" fillId="3" borderId="1" xfId="0" applyFont="1" applyFill="1" applyBorder="1" applyAlignment="1" applyProtection="1">
      <alignment horizontal="center" wrapText="1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7" xfId="0" applyBorder="1" applyAlignment="1" applyProtection="1">
      <alignment wrapText="1"/>
      <protection hidden="1"/>
    </xf>
    <xf numFmtId="0" fontId="0" fillId="0" borderId="8" xfId="0" applyBorder="1" applyProtection="1">
      <protection hidden="1"/>
    </xf>
    <xf numFmtId="4" fontId="0" fillId="0" borderId="9" xfId="0" applyNumberFormat="1" applyBorder="1" applyProtection="1">
      <protection locked="0"/>
    </xf>
    <xf numFmtId="0" fontId="2" fillId="2" borderId="0" xfId="0" applyFont="1" applyFill="1" applyProtection="1">
      <protection hidden="1"/>
    </xf>
    <xf numFmtId="0" fontId="0" fillId="2" borderId="0" xfId="0" applyFill="1" applyAlignment="1" applyProtection="1">
      <alignment wrapText="1"/>
      <protection hidden="1"/>
    </xf>
    <xf numFmtId="4" fontId="0" fillId="2" borderId="0" xfId="0" applyNumberFormat="1" applyFill="1" applyProtection="1">
      <protection hidden="1"/>
    </xf>
    <xf numFmtId="0" fontId="0" fillId="2" borderId="0" xfId="0" applyFill="1" applyProtection="1">
      <protection hidden="1"/>
    </xf>
    <xf numFmtId="0" fontId="0" fillId="0" borderId="14" xfId="0" applyBorder="1" applyProtection="1">
      <protection hidden="1"/>
    </xf>
    <xf numFmtId="4" fontId="0" fillId="0" borderId="0" xfId="0" applyNumberFormat="1" applyProtection="1">
      <protection locked="0"/>
    </xf>
    <xf numFmtId="0" fontId="2" fillId="0" borderId="0" xfId="0" applyFont="1" applyProtection="1">
      <protection hidden="1"/>
    </xf>
    <xf numFmtId="0" fontId="0" fillId="0" borderId="0" xfId="0" applyAlignment="1" applyProtection="1">
      <alignment horizontal="left" wrapText="1"/>
      <protection hidden="1"/>
    </xf>
    <xf numFmtId="0" fontId="1" fillId="4" borderId="0" xfId="0" applyFont="1" applyFill="1" applyAlignment="1" applyProtection="1">
      <alignment horizontal="center" wrapText="1"/>
      <protection hidden="1"/>
    </xf>
    <xf numFmtId="0" fontId="0" fillId="4" borderId="16" xfId="0" applyFill="1" applyBorder="1" applyAlignment="1" applyProtection="1">
      <alignment horizontal="center"/>
      <protection hidden="1"/>
    </xf>
    <xf numFmtId="0" fontId="0" fillId="2" borderId="2" xfId="0" applyFill="1" applyBorder="1" applyAlignment="1" applyProtection="1">
      <alignment wrapText="1"/>
      <protection hidden="1"/>
    </xf>
    <xf numFmtId="0" fontId="0" fillId="0" borderId="10" xfId="0" applyBorder="1" applyAlignment="1" applyProtection="1">
      <alignment horizontal="left" wrapText="1"/>
      <protection hidden="1"/>
    </xf>
    <xf numFmtId="4" fontId="0" fillId="0" borderId="12" xfId="0" applyNumberFormat="1" applyBorder="1" applyProtection="1">
      <protection locked="0"/>
    </xf>
    <xf numFmtId="0" fontId="1" fillId="2" borderId="10" xfId="0" applyFont="1" applyFill="1" applyBorder="1" applyAlignment="1" applyProtection="1">
      <alignment horizontal="left" wrapText="1"/>
      <protection hidden="1"/>
    </xf>
    <xf numFmtId="4" fontId="1" fillId="0" borderId="5" xfId="0" applyNumberFormat="1" applyFont="1" applyBorder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hidden="1"/>
    </xf>
    <xf numFmtId="0" fontId="1" fillId="0" borderId="13" xfId="0" applyFont="1" applyBorder="1" applyProtection="1">
      <protection hidden="1"/>
    </xf>
    <xf numFmtId="4" fontId="0" fillId="5" borderId="6" xfId="0" applyNumberFormat="1" applyFill="1" applyBorder="1" applyProtection="1">
      <protection hidden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5D2C4-1138-49A5-879A-F66C450882AC}">
  <dimension ref="A1:K29"/>
  <sheetViews>
    <sheetView workbookViewId="0">
      <selection activeCell="F3" sqref="F3"/>
    </sheetView>
  </sheetViews>
  <sheetFormatPr defaultRowHeight="15" x14ac:dyDescent="0.25"/>
  <cols>
    <col min="1" max="1" width="9.140625" style="27"/>
    <col min="2" max="2" width="50.85546875" style="2" customWidth="1"/>
    <col min="3" max="3" width="17" customWidth="1"/>
    <col min="4" max="4" width="39.28515625" style="2" customWidth="1"/>
    <col min="6" max="7" width="15.85546875" style="1" customWidth="1"/>
    <col min="11" max="11" width="11.7109375" bestFit="1" customWidth="1"/>
  </cols>
  <sheetData>
    <row r="1" spans="1:11" ht="15.75" thickBot="1" x14ac:dyDescent="0.3">
      <c r="A1" s="53" t="s">
        <v>58</v>
      </c>
      <c r="B1" s="17" t="s">
        <v>57</v>
      </c>
      <c r="C1" s="18"/>
      <c r="D1" s="18"/>
      <c r="E1" s="18"/>
      <c r="F1" s="19"/>
    </row>
    <row r="2" spans="1:11" ht="30" x14ac:dyDescent="0.25">
      <c r="A2" s="47" t="s">
        <v>59</v>
      </c>
      <c r="B2" s="23" t="s">
        <v>122</v>
      </c>
      <c r="C2" s="24" t="s">
        <v>123</v>
      </c>
      <c r="D2" s="25"/>
      <c r="E2" s="5"/>
      <c r="F2" s="33">
        <v>3596</v>
      </c>
    </row>
    <row r="3" spans="1:11" ht="30.75" thickBot="1" x14ac:dyDescent="0.3">
      <c r="A3" s="47" t="s">
        <v>60</v>
      </c>
      <c r="B3" s="26" t="s">
        <v>32</v>
      </c>
      <c r="C3" s="27" t="s">
        <v>115</v>
      </c>
      <c r="D3" s="28" t="s">
        <v>128</v>
      </c>
      <c r="F3" s="32">
        <v>1000</v>
      </c>
    </row>
    <row r="4" spans="1:11" s="1" customFormat="1" ht="30.75" thickBot="1" x14ac:dyDescent="0.3">
      <c r="A4" s="39" t="s">
        <v>61</v>
      </c>
      <c r="B4" s="29" t="s">
        <v>47</v>
      </c>
      <c r="C4" s="30"/>
      <c r="D4" s="31"/>
      <c r="E4" s="11"/>
      <c r="F4" s="22">
        <f>F2-F3</f>
        <v>2596</v>
      </c>
      <c r="H4"/>
      <c r="I4"/>
      <c r="J4"/>
      <c r="K4"/>
    </row>
    <row r="5" spans="1:11" s="1" customFormat="1" ht="15.75" thickBot="1" x14ac:dyDescent="0.3">
      <c r="A5" s="27"/>
      <c r="B5" s="8"/>
      <c r="C5"/>
      <c r="D5" s="2"/>
      <c r="E5"/>
      <c r="F5" s="4"/>
      <c r="H5"/>
      <c r="I5"/>
      <c r="J5"/>
      <c r="K5"/>
    </row>
    <row r="6" spans="1:11" s="1" customFormat="1" ht="15.75" thickBot="1" x14ac:dyDescent="0.3">
      <c r="A6" s="27"/>
      <c r="B6" s="17" t="s">
        <v>77</v>
      </c>
      <c r="C6" s="18"/>
      <c r="D6" s="18"/>
      <c r="E6" s="18"/>
      <c r="F6" s="19"/>
      <c r="H6"/>
      <c r="I6"/>
      <c r="J6"/>
      <c r="K6"/>
    </row>
    <row r="7" spans="1:11" s="1" customFormat="1" ht="15.75" thickBot="1" x14ac:dyDescent="0.3">
      <c r="A7" s="27"/>
      <c r="B7" s="8"/>
      <c r="C7" s="12"/>
      <c r="D7" s="15"/>
      <c r="E7" s="12"/>
      <c r="F7" s="12"/>
      <c r="H7"/>
      <c r="I7"/>
      <c r="J7"/>
      <c r="K7"/>
    </row>
    <row r="8" spans="1:11" s="1" customFormat="1" ht="15.75" thickBot="1" x14ac:dyDescent="0.3">
      <c r="A8" s="53" t="s">
        <v>58</v>
      </c>
      <c r="B8" s="14" t="s">
        <v>62</v>
      </c>
      <c r="C8" s="12"/>
      <c r="D8" s="15"/>
      <c r="E8" s="12"/>
      <c r="F8" s="12"/>
      <c r="H8"/>
      <c r="I8"/>
      <c r="J8"/>
      <c r="K8"/>
    </row>
    <row r="9" spans="1:11" s="1" customFormat="1" ht="15.75" thickBot="1" x14ac:dyDescent="0.3">
      <c r="A9" s="38" t="s">
        <v>59</v>
      </c>
      <c r="B9" s="26" t="s">
        <v>116</v>
      </c>
      <c r="C9" s="25" t="s">
        <v>117</v>
      </c>
      <c r="D9" s="25"/>
      <c r="E9" s="24"/>
      <c r="F9" s="33">
        <v>500</v>
      </c>
      <c r="H9"/>
      <c r="I9"/>
      <c r="J9"/>
      <c r="K9"/>
    </row>
    <row r="10" spans="1:11" ht="15.75" thickBot="1" x14ac:dyDescent="0.3">
      <c r="A10" s="39" t="s">
        <v>61</v>
      </c>
      <c r="B10" s="29" t="s">
        <v>51</v>
      </c>
      <c r="C10" s="30"/>
      <c r="D10" s="31"/>
      <c r="E10" s="30"/>
      <c r="F10" s="22">
        <f>F9</f>
        <v>500</v>
      </c>
    </row>
    <row r="11" spans="1:11" ht="15.75" thickBot="1" x14ac:dyDescent="0.3">
      <c r="B11" s="9"/>
      <c r="C11" s="7"/>
      <c r="D11" s="9"/>
      <c r="E11" s="7"/>
      <c r="F11" s="10"/>
    </row>
    <row r="12" spans="1:11" ht="15.75" thickBot="1" x14ac:dyDescent="0.3">
      <c r="A12" s="53" t="s">
        <v>58</v>
      </c>
      <c r="B12" s="14" t="s">
        <v>63</v>
      </c>
      <c r="K12" s="1"/>
    </row>
    <row r="13" spans="1:11" ht="30" x14ac:dyDescent="0.25">
      <c r="A13" s="38" t="s">
        <v>59</v>
      </c>
      <c r="B13" s="23" t="s">
        <v>14</v>
      </c>
      <c r="C13" s="24" t="s">
        <v>118</v>
      </c>
      <c r="D13" s="25"/>
      <c r="E13" s="5"/>
      <c r="F13" s="33">
        <v>5526</v>
      </c>
    </row>
    <row r="14" spans="1:11" ht="30.75" thickBot="1" x14ac:dyDescent="0.3">
      <c r="A14" s="47" t="s">
        <v>60</v>
      </c>
      <c r="B14" s="26" t="s">
        <v>15</v>
      </c>
      <c r="C14" s="27" t="s">
        <v>119</v>
      </c>
      <c r="D14" s="28"/>
      <c r="F14" s="32">
        <v>2000</v>
      </c>
    </row>
    <row r="15" spans="1:11" ht="30.75" thickBot="1" x14ac:dyDescent="0.3">
      <c r="A15" s="39" t="s">
        <v>61</v>
      </c>
      <c r="B15" s="29" t="s">
        <v>48</v>
      </c>
      <c r="C15" s="30"/>
      <c r="D15" s="31"/>
      <c r="E15" s="11"/>
      <c r="F15" s="22">
        <f>F13-F14</f>
        <v>3526</v>
      </c>
    </row>
    <row r="16" spans="1:11" ht="15.75" thickBot="1" x14ac:dyDescent="0.3">
      <c r="B16" s="8"/>
    </row>
    <row r="17" spans="1:7" ht="15.75" thickBot="1" x14ac:dyDescent="0.3">
      <c r="A17" s="36" t="s">
        <v>58</v>
      </c>
      <c r="B17" s="37" t="s">
        <v>70</v>
      </c>
      <c r="C17" s="27"/>
      <c r="D17" s="28"/>
      <c r="E17" s="27"/>
    </row>
    <row r="18" spans="1:7" ht="15.75" thickBot="1" x14ac:dyDescent="0.3">
      <c r="A18" s="38" t="s">
        <v>59</v>
      </c>
      <c r="B18" s="23" t="s">
        <v>120</v>
      </c>
      <c r="C18" s="24" t="s">
        <v>121</v>
      </c>
      <c r="D18" s="25" t="s">
        <v>1</v>
      </c>
      <c r="E18" s="24"/>
      <c r="F18" s="33">
        <v>250</v>
      </c>
    </row>
    <row r="19" spans="1:7" ht="30.75" thickBot="1" x14ac:dyDescent="0.3">
      <c r="A19" s="39" t="s">
        <v>61</v>
      </c>
      <c r="B19" s="29" t="s">
        <v>73</v>
      </c>
      <c r="C19" s="30"/>
      <c r="D19" s="31"/>
      <c r="E19" s="30"/>
      <c r="F19" s="22">
        <f>F18</f>
        <v>250</v>
      </c>
    </row>
    <row r="20" spans="1:7" ht="15.75" thickBot="1" x14ac:dyDescent="0.3">
      <c r="B20" s="13"/>
    </row>
    <row r="21" spans="1:7" ht="30.75" thickBot="1" x14ac:dyDescent="0.3">
      <c r="A21" s="53" t="s">
        <v>58</v>
      </c>
      <c r="B21" s="40" t="s">
        <v>75</v>
      </c>
      <c r="C21" s="27"/>
      <c r="D21" s="28"/>
      <c r="E21" s="27"/>
      <c r="F21" s="41"/>
    </row>
    <row r="22" spans="1:7" s="3" customFormat="1" ht="30.75" thickBot="1" x14ac:dyDescent="0.3">
      <c r="A22" s="53" t="s">
        <v>61</v>
      </c>
      <c r="B22" s="29" t="s">
        <v>72</v>
      </c>
      <c r="C22" s="42" t="s">
        <v>124</v>
      </c>
      <c r="D22" s="43"/>
      <c r="E22" s="42"/>
      <c r="F22" s="22">
        <f>F4-F10-F15-F19</f>
        <v>-1680</v>
      </c>
      <c r="G22" s="4"/>
    </row>
    <row r="23" spans="1:7" ht="15.75" thickBot="1" x14ac:dyDescent="0.3"/>
    <row r="24" spans="1:7" ht="15.75" thickBot="1" x14ac:dyDescent="0.3">
      <c r="A24" s="38"/>
      <c r="B24" s="44" t="s">
        <v>78</v>
      </c>
      <c r="C24" s="45"/>
      <c r="D24" s="45"/>
      <c r="E24" s="45"/>
      <c r="F24" s="46"/>
    </row>
    <row r="25" spans="1:7" ht="15.75" thickBot="1" x14ac:dyDescent="0.3">
      <c r="A25" s="47"/>
      <c r="B25" s="48" t="s">
        <v>92</v>
      </c>
      <c r="C25" s="24"/>
      <c r="D25" s="25"/>
      <c r="E25" s="24"/>
      <c r="F25" s="49">
        <f>F10+F15+F19+F22</f>
        <v>2596</v>
      </c>
    </row>
    <row r="26" spans="1:7" ht="15.75" thickBot="1" x14ac:dyDescent="0.3">
      <c r="A26" s="50">
        <v>0.4</v>
      </c>
      <c r="B26" s="51" t="s">
        <v>76</v>
      </c>
      <c r="C26" s="30"/>
      <c r="D26" s="31"/>
      <c r="E26" s="30"/>
      <c r="F26" s="52">
        <f>F25*A26</f>
        <v>1038.4000000000001</v>
      </c>
    </row>
    <row r="28" spans="1:7" x14ac:dyDescent="0.25">
      <c r="C28" s="1"/>
    </row>
    <row r="29" spans="1:7" x14ac:dyDescent="0.25">
      <c r="C29" s="1"/>
      <c r="D29" s="16"/>
    </row>
  </sheetData>
  <sheetProtection sheet="1" objects="1" scenarios="1"/>
  <mergeCells count="3">
    <mergeCell ref="B1:F1"/>
    <mergeCell ref="B6:F6"/>
    <mergeCell ref="B24:F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F495D-DE19-41FB-9F2A-0583B1B12C45}">
  <dimension ref="A1:K45"/>
  <sheetViews>
    <sheetView topLeftCell="A4" workbookViewId="0">
      <selection activeCell="F41" sqref="F41"/>
    </sheetView>
  </sheetViews>
  <sheetFormatPr defaultRowHeight="15" x14ac:dyDescent="0.25"/>
  <cols>
    <col min="1" max="1" width="9.140625" style="27"/>
    <col min="2" max="2" width="50.85546875" style="2" customWidth="1"/>
    <col min="3" max="3" width="17" customWidth="1"/>
    <col min="4" max="4" width="39.28515625" customWidth="1"/>
    <col min="6" max="7" width="15.85546875" style="1" customWidth="1"/>
    <col min="11" max="11" width="11.7109375" bestFit="1" customWidth="1"/>
  </cols>
  <sheetData>
    <row r="1" spans="1:6" ht="15.75" thickBot="1" x14ac:dyDescent="0.3">
      <c r="A1" s="53" t="s">
        <v>58</v>
      </c>
      <c r="B1" s="17" t="s">
        <v>57</v>
      </c>
      <c r="C1" s="18"/>
      <c r="D1" s="18"/>
      <c r="E1" s="18"/>
      <c r="F1" s="19"/>
    </row>
    <row r="2" spans="1:6" x14ac:dyDescent="0.25">
      <c r="A2" s="47" t="s">
        <v>59</v>
      </c>
      <c r="B2" s="23" t="s">
        <v>3</v>
      </c>
      <c r="C2" s="24" t="s">
        <v>22</v>
      </c>
      <c r="D2" s="24"/>
      <c r="E2" s="24"/>
      <c r="F2" s="33">
        <v>3596</v>
      </c>
    </row>
    <row r="3" spans="1:6" ht="30" x14ac:dyDescent="0.25">
      <c r="A3" s="47" t="s">
        <v>60</v>
      </c>
      <c r="B3" s="26" t="s">
        <v>24</v>
      </c>
      <c r="C3" s="27" t="s">
        <v>23</v>
      </c>
      <c r="D3" s="27"/>
      <c r="E3" s="27"/>
      <c r="F3" s="32"/>
    </row>
    <row r="4" spans="1:6" ht="30" x14ac:dyDescent="0.25">
      <c r="A4" s="47" t="s">
        <v>60</v>
      </c>
      <c r="B4" s="26" t="s">
        <v>25</v>
      </c>
      <c r="C4" s="27" t="s">
        <v>26</v>
      </c>
      <c r="D4" s="27"/>
      <c r="E4" s="27"/>
      <c r="F4" s="32"/>
    </row>
    <row r="5" spans="1:6" x14ac:dyDescent="0.25">
      <c r="A5" s="47" t="s">
        <v>60</v>
      </c>
      <c r="B5" s="26" t="s">
        <v>27</v>
      </c>
      <c r="C5" s="27" t="s">
        <v>28</v>
      </c>
      <c r="D5" s="27" t="s">
        <v>1</v>
      </c>
      <c r="E5" s="27"/>
      <c r="F5" s="32"/>
    </row>
    <row r="6" spans="1:6" x14ac:dyDescent="0.25">
      <c r="A6" s="47" t="s">
        <v>60</v>
      </c>
      <c r="B6" s="26" t="s">
        <v>29</v>
      </c>
      <c r="C6" s="27" t="s">
        <v>30</v>
      </c>
      <c r="D6" s="27" t="s">
        <v>54</v>
      </c>
      <c r="E6" s="27"/>
      <c r="F6" s="32"/>
    </row>
    <row r="7" spans="1:6" x14ac:dyDescent="0.25">
      <c r="A7" s="47" t="s">
        <v>60</v>
      </c>
      <c r="B7" s="26" t="s">
        <v>83</v>
      </c>
      <c r="C7" s="27" t="s">
        <v>31</v>
      </c>
      <c r="D7" s="27" t="s">
        <v>1</v>
      </c>
      <c r="E7" s="27"/>
      <c r="F7" s="32"/>
    </row>
    <row r="8" spans="1:6" x14ac:dyDescent="0.25">
      <c r="A8" s="47" t="s">
        <v>60</v>
      </c>
      <c r="B8" s="26" t="s">
        <v>32</v>
      </c>
      <c r="C8" s="27" t="s">
        <v>33</v>
      </c>
      <c r="D8" s="27" t="s">
        <v>53</v>
      </c>
      <c r="E8" s="27"/>
      <c r="F8" s="32">
        <v>1000</v>
      </c>
    </row>
    <row r="9" spans="1:6" ht="30.75" thickBot="1" x14ac:dyDescent="0.3">
      <c r="A9" s="47" t="s">
        <v>60</v>
      </c>
      <c r="B9" s="26" t="s">
        <v>37</v>
      </c>
      <c r="C9" s="27" t="s">
        <v>36</v>
      </c>
      <c r="D9" s="27"/>
      <c r="E9" s="27"/>
      <c r="F9" s="32"/>
    </row>
    <row r="10" spans="1:6" ht="30.75" thickBot="1" x14ac:dyDescent="0.3">
      <c r="A10" s="39" t="s">
        <v>61</v>
      </c>
      <c r="B10" s="29" t="s">
        <v>47</v>
      </c>
      <c r="C10" s="30"/>
      <c r="D10" s="30"/>
      <c r="E10" s="30"/>
      <c r="F10" s="22">
        <f>F2-F3-F4-F5-F6-F7-F8-F9</f>
        <v>2596</v>
      </c>
    </row>
    <row r="11" spans="1:6" ht="15.75" thickBot="1" x14ac:dyDescent="0.3">
      <c r="B11" s="8"/>
      <c r="F11" s="4"/>
    </row>
    <row r="12" spans="1:6" ht="15.75" thickBot="1" x14ac:dyDescent="0.3">
      <c r="B12" s="54" t="s">
        <v>77</v>
      </c>
      <c r="C12" s="45"/>
      <c r="D12" s="45"/>
      <c r="E12" s="45"/>
      <c r="F12" s="46"/>
    </row>
    <row r="13" spans="1:6" ht="15.75" thickBot="1" x14ac:dyDescent="0.3">
      <c r="B13" s="8"/>
      <c r="C13" s="12"/>
      <c r="D13" s="12"/>
      <c r="E13" s="12"/>
      <c r="F13" s="12"/>
    </row>
    <row r="14" spans="1:6" ht="15.75" thickBot="1" x14ac:dyDescent="0.3">
      <c r="A14" s="53" t="s">
        <v>58</v>
      </c>
      <c r="B14" s="55" t="s">
        <v>62</v>
      </c>
      <c r="C14" s="56"/>
      <c r="D14" s="56"/>
      <c r="E14" s="56"/>
      <c r="F14" s="12"/>
    </row>
    <row r="15" spans="1:6" x14ac:dyDescent="0.25">
      <c r="A15" s="38" t="s">
        <v>59</v>
      </c>
      <c r="B15" s="23" t="s">
        <v>34</v>
      </c>
      <c r="C15" s="24" t="s">
        <v>35</v>
      </c>
      <c r="D15" s="24" t="s">
        <v>0</v>
      </c>
      <c r="E15" s="24"/>
      <c r="F15" s="33">
        <v>500</v>
      </c>
    </row>
    <row r="16" spans="1:6" ht="15.75" thickBot="1" x14ac:dyDescent="0.3">
      <c r="A16" s="47" t="s">
        <v>60</v>
      </c>
      <c r="B16" s="26" t="s">
        <v>52</v>
      </c>
      <c r="C16" s="27" t="s">
        <v>35</v>
      </c>
      <c r="D16" s="27" t="s">
        <v>20</v>
      </c>
      <c r="E16" s="27"/>
      <c r="F16" s="32"/>
    </row>
    <row r="17" spans="1:11" ht="15.75" thickBot="1" x14ac:dyDescent="0.3">
      <c r="A17" s="39" t="s">
        <v>61</v>
      </c>
      <c r="B17" s="29" t="s">
        <v>51</v>
      </c>
      <c r="C17" s="30"/>
      <c r="D17" s="30"/>
      <c r="E17" s="30"/>
      <c r="F17" s="22">
        <f>F15-F16</f>
        <v>500</v>
      </c>
    </row>
    <row r="18" spans="1:11" ht="15.75" thickBot="1" x14ac:dyDescent="0.3">
      <c r="B18" s="9"/>
      <c r="C18" s="7"/>
      <c r="D18" s="7"/>
      <c r="E18" s="7"/>
      <c r="F18" s="10"/>
    </row>
    <row r="19" spans="1:11" ht="15.75" thickBot="1" x14ac:dyDescent="0.3">
      <c r="A19" s="53" t="s">
        <v>58</v>
      </c>
      <c r="B19" s="55" t="s">
        <v>63</v>
      </c>
      <c r="K19" s="1"/>
    </row>
    <row r="20" spans="1:11" ht="30" x14ac:dyDescent="0.25">
      <c r="A20" s="38" t="s">
        <v>59</v>
      </c>
      <c r="B20" s="23" t="s">
        <v>14</v>
      </c>
      <c r="C20" s="24" t="s">
        <v>38</v>
      </c>
      <c r="D20" s="24" t="s">
        <v>1</v>
      </c>
      <c r="E20" s="24"/>
      <c r="F20" s="33">
        <v>5526</v>
      </c>
    </row>
    <row r="21" spans="1:11" ht="30.75" thickBot="1" x14ac:dyDescent="0.3">
      <c r="A21" s="47" t="s">
        <v>60</v>
      </c>
      <c r="B21" s="26" t="s">
        <v>15</v>
      </c>
      <c r="C21" s="27" t="s">
        <v>39</v>
      </c>
      <c r="D21" s="27" t="s">
        <v>49</v>
      </c>
      <c r="E21" s="27"/>
      <c r="F21" s="32">
        <v>2000</v>
      </c>
    </row>
    <row r="22" spans="1:11" ht="30.75" thickBot="1" x14ac:dyDescent="0.3">
      <c r="A22" s="39" t="s">
        <v>61</v>
      </c>
      <c r="B22" s="29" t="s">
        <v>48</v>
      </c>
      <c r="C22" s="30"/>
      <c r="D22" s="30"/>
      <c r="E22" s="30"/>
      <c r="F22" s="22">
        <f>F20-F21</f>
        <v>3526</v>
      </c>
    </row>
    <row r="23" spans="1:11" ht="15.75" thickBot="1" x14ac:dyDescent="0.3">
      <c r="B23" s="8"/>
    </row>
    <row r="24" spans="1:11" ht="15.75" thickBot="1" x14ac:dyDescent="0.3">
      <c r="A24" s="36" t="s">
        <v>58</v>
      </c>
      <c r="B24" s="37" t="s">
        <v>70</v>
      </c>
    </row>
    <row r="25" spans="1:11" x14ac:dyDescent="0.25">
      <c r="A25" s="38" t="s">
        <v>59</v>
      </c>
      <c r="B25" s="23" t="s">
        <v>68</v>
      </c>
      <c r="C25" s="24" t="s">
        <v>40</v>
      </c>
      <c r="D25" s="24" t="s">
        <v>19</v>
      </c>
      <c r="E25" s="24"/>
      <c r="F25" s="33">
        <v>250</v>
      </c>
    </row>
    <row r="26" spans="1:11" ht="15.75" thickBot="1" x14ac:dyDescent="0.3">
      <c r="A26" s="64" t="s">
        <v>60</v>
      </c>
      <c r="B26" s="57" t="s">
        <v>69</v>
      </c>
      <c r="C26" s="58" t="s">
        <v>40</v>
      </c>
      <c r="D26" s="58" t="s">
        <v>20</v>
      </c>
      <c r="E26" s="58"/>
      <c r="F26" s="59">
        <v>0</v>
      </c>
    </row>
    <row r="27" spans="1:11" ht="30.75" thickBot="1" x14ac:dyDescent="0.3">
      <c r="A27" s="39" t="s">
        <v>61</v>
      </c>
      <c r="B27" s="29" t="s">
        <v>73</v>
      </c>
      <c r="C27" s="30"/>
      <c r="D27" s="30"/>
      <c r="E27" s="30"/>
      <c r="F27" s="22">
        <f>F25-F26</f>
        <v>250</v>
      </c>
    </row>
    <row r="28" spans="1:11" ht="15.75" thickBot="1" x14ac:dyDescent="0.3">
      <c r="B28" s="13"/>
    </row>
    <row r="29" spans="1:11" ht="30.75" thickBot="1" x14ac:dyDescent="0.3">
      <c r="A29" s="53" t="s">
        <v>58</v>
      </c>
      <c r="B29" s="40" t="s">
        <v>75</v>
      </c>
    </row>
    <row r="30" spans="1:11" x14ac:dyDescent="0.25">
      <c r="A30" s="38" t="s">
        <v>59</v>
      </c>
      <c r="B30" s="23" t="s">
        <v>41</v>
      </c>
      <c r="C30" s="24" t="s">
        <v>42</v>
      </c>
      <c r="D30" s="24" t="s">
        <v>55</v>
      </c>
      <c r="E30" s="24"/>
      <c r="F30" s="33"/>
    </row>
    <row r="31" spans="1:11" x14ac:dyDescent="0.25">
      <c r="A31" s="47" t="s">
        <v>59</v>
      </c>
      <c r="B31" s="26" t="s">
        <v>74</v>
      </c>
      <c r="C31" s="27" t="s">
        <v>43</v>
      </c>
      <c r="D31" s="27" t="s">
        <v>56</v>
      </c>
      <c r="E31" s="27"/>
      <c r="F31" s="32"/>
    </row>
    <row r="32" spans="1:11" x14ac:dyDescent="0.25">
      <c r="A32" s="47" t="s">
        <v>60</v>
      </c>
      <c r="B32" s="26" t="s">
        <v>64</v>
      </c>
      <c r="C32" s="27" t="s">
        <v>44</v>
      </c>
      <c r="D32" s="27" t="s">
        <v>49</v>
      </c>
      <c r="E32" s="27"/>
      <c r="F32" s="32"/>
    </row>
    <row r="33" spans="1:7" x14ac:dyDescent="0.25">
      <c r="A33" s="47" t="s">
        <v>59</v>
      </c>
      <c r="B33" s="26" t="s">
        <v>65</v>
      </c>
      <c r="C33" s="27" t="s">
        <v>44</v>
      </c>
      <c r="D33" s="27" t="s">
        <v>1</v>
      </c>
      <c r="E33" s="27"/>
      <c r="F33" s="32"/>
    </row>
    <row r="34" spans="1:7" x14ac:dyDescent="0.25">
      <c r="A34" s="47" t="s">
        <v>60</v>
      </c>
      <c r="B34" s="26" t="s">
        <v>66</v>
      </c>
      <c r="C34" s="27" t="s">
        <v>45</v>
      </c>
      <c r="D34" s="27" t="s">
        <v>1</v>
      </c>
      <c r="E34" s="27"/>
      <c r="F34" s="32"/>
    </row>
    <row r="35" spans="1:7" x14ac:dyDescent="0.25">
      <c r="A35" s="47" t="s">
        <v>59</v>
      </c>
      <c r="B35" s="26" t="s">
        <v>67</v>
      </c>
      <c r="C35" s="27" t="s">
        <v>45</v>
      </c>
      <c r="D35" s="27" t="s">
        <v>20</v>
      </c>
      <c r="E35" s="27"/>
      <c r="F35" s="32"/>
    </row>
    <row r="36" spans="1:7" ht="15.75" thickBot="1" x14ac:dyDescent="0.3">
      <c r="A36" s="47" t="s">
        <v>59</v>
      </c>
      <c r="B36" s="26" t="s">
        <v>50</v>
      </c>
      <c r="C36" s="27" t="s">
        <v>46</v>
      </c>
      <c r="D36" s="41" t="s">
        <v>1</v>
      </c>
      <c r="E36" s="27"/>
      <c r="F36" s="32"/>
    </row>
    <row r="37" spans="1:7" s="3" customFormat="1" ht="30.75" thickBot="1" x14ac:dyDescent="0.3">
      <c r="A37" s="53" t="s">
        <v>61</v>
      </c>
      <c r="B37" s="29" t="s">
        <v>72</v>
      </c>
      <c r="C37" s="42" t="s">
        <v>71</v>
      </c>
      <c r="D37" s="42" t="s">
        <v>1</v>
      </c>
      <c r="E37" s="42"/>
      <c r="F37" s="22">
        <f>F10-F17-F22-F27+F30+F31-F32+F33-F34+F35+F36</f>
        <v>-1680</v>
      </c>
      <c r="G37" s="4"/>
    </row>
    <row r="38" spans="1:7" ht="15.75" thickBot="1" x14ac:dyDescent="0.3"/>
    <row r="39" spans="1:7" ht="15.75" thickBot="1" x14ac:dyDescent="0.3">
      <c r="A39" s="38"/>
      <c r="B39" s="44" t="s">
        <v>78</v>
      </c>
      <c r="C39" s="45"/>
      <c r="D39" s="45"/>
      <c r="E39" s="45"/>
      <c r="F39" s="46"/>
    </row>
    <row r="40" spans="1:7" ht="15.75" thickBot="1" x14ac:dyDescent="0.3">
      <c r="A40" s="47"/>
      <c r="B40" s="48" t="s">
        <v>92</v>
      </c>
      <c r="C40" s="24"/>
      <c r="D40" s="24"/>
      <c r="E40" s="24"/>
      <c r="F40" s="49">
        <f>F17+F22+F27+F37</f>
        <v>2596</v>
      </c>
    </row>
    <row r="41" spans="1:7" ht="15.75" thickBot="1" x14ac:dyDescent="0.3">
      <c r="A41" s="50">
        <v>0.4</v>
      </c>
      <c r="B41" s="51" t="s">
        <v>76</v>
      </c>
      <c r="C41" s="30"/>
      <c r="D41" s="30"/>
      <c r="E41" s="30"/>
      <c r="F41" s="52">
        <f>F40*A41</f>
        <v>1038.4000000000001</v>
      </c>
    </row>
    <row r="42" spans="1:7" x14ac:dyDescent="0.25">
      <c r="B42" s="28"/>
      <c r="C42" s="27"/>
      <c r="D42" s="27"/>
      <c r="E42" s="27"/>
      <c r="F42" s="41"/>
    </row>
    <row r="43" spans="1:7" x14ac:dyDescent="0.25">
      <c r="A43" s="60" t="s">
        <v>79</v>
      </c>
      <c r="B43" s="61"/>
      <c r="C43" s="62"/>
      <c r="D43" s="63"/>
      <c r="E43" s="27"/>
      <c r="F43" s="41"/>
    </row>
    <row r="44" spans="1:7" x14ac:dyDescent="0.25">
      <c r="B44" s="28"/>
      <c r="C44" s="41"/>
      <c r="D44" s="27"/>
      <c r="E44" s="27"/>
      <c r="F44" s="41"/>
    </row>
    <row r="45" spans="1:7" x14ac:dyDescent="0.25">
      <c r="C45" s="1"/>
      <c r="D45" s="1"/>
    </row>
  </sheetData>
  <sheetProtection sheet="1" objects="1" scenarios="1"/>
  <mergeCells count="3">
    <mergeCell ref="B1:F1"/>
    <mergeCell ref="B12:F12"/>
    <mergeCell ref="B39:F3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5218A-8B2B-4B14-8580-42383E2AE859}">
  <dimension ref="A1:K39"/>
  <sheetViews>
    <sheetView topLeftCell="A19" workbookViewId="0">
      <selection activeCell="F35" sqref="F35"/>
    </sheetView>
  </sheetViews>
  <sheetFormatPr defaultRowHeight="15" x14ac:dyDescent="0.25"/>
  <cols>
    <col min="1" max="1" width="9.140625" style="27"/>
    <col min="2" max="2" width="50.85546875" style="2" customWidth="1"/>
    <col min="3" max="3" width="17" customWidth="1"/>
    <col min="4" max="4" width="39.28515625" customWidth="1"/>
    <col min="6" max="7" width="15.85546875" style="1" customWidth="1"/>
    <col min="11" max="11" width="11.7109375" bestFit="1" customWidth="1"/>
  </cols>
  <sheetData>
    <row r="1" spans="1:11" ht="15.75" thickBot="1" x14ac:dyDescent="0.3">
      <c r="A1" s="53" t="s">
        <v>58</v>
      </c>
      <c r="B1" s="17" t="s">
        <v>57</v>
      </c>
      <c r="C1" s="18"/>
      <c r="D1" s="18"/>
      <c r="E1" s="18"/>
      <c r="F1" s="19"/>
    </row>
    <row r="2" spans="1:11" x14ac:dyDescent="0.25">
      <c r="A2" s="47" t="s">
        <v>59</v>
      </c>
      <c r="B2" s="23" t="s">
        <v>3</v>
      </c>
      <c r="C2" s="24" t="s">
        <v>80</v>
      </c>
      <c r="D2" s="24" t="s">
        <v>1</v>
      </c>
      <c r="E2" s="24"/>
      <c r="F2" s="65">
        <v>50285</v>
      </c>
    </row>
    <row r="3" spans="1:11" x14ac:dyDescent="0.25">
      <c r="A3" s="47" t="s">
        <v>60</v>
      </c>
      <c r="B3" s="28" t="s">
        <v>81</v>
      </c>
      <c r="C3" s="27" t="s">
        <v>5</v>
      </c>
      <c r="D3" s="27"/>
      <c r="E3" s="27"/>
      <c r="F3" s="32"/>
    </row>
    <row r="4" spans="1:11" x14ac:dyDescent="0.25">
      <c r="A4" s="47" t="s">
        <v>60</v>
      </c>
      <c r="B4" s="28" t="s">
        <v>6</v>
      </c>
      <c r="C4" s="27" t="s">
        <v>82</v>
      </c>
      <c r="D4" s="27"/>
      <c r="E4" s="27"/>
      <c r="F4" s="32"/>
    </row>
    <row r="5" spans="1:11" x14ac:dyDescent="0.25">
      <c r="A5" s="47" t="s">
        <v>60</v>
      </c>
      <c r="B5" s="28" t="s">
        <v>7</v>
      </c>
      <c r="C5" s="27" t="s">
        <v>8</v>
      </c>
      <c r="D5" s="27" t="s">
        <v>21</v>
      </c>
      <c r="E5" s="27"/>
      <c r="F5" s="32"/>
    </row>
    <row r="6" spans="1:11" ht="15.75" thickBot="1" x14ac:dyDescent="0.3">
      <c r="A6" s="47" t="s">
        <v>60</v>
      </c>
      <c r="B6" s="28" t="s">
        <v>10</v>
      </c>
      <c r="C6" s="27" t="s">
        <v>11</v>
      </c>
      <c r="D6" s="27"/>
      <c r="E6" s="27"/>
      <c r="F6" s="32"/>
    </row>
    <row r="7" spans="1:11" s="1" customFormat="1" ht="30.75" thickBot="1" x14ac:dyDescent="0.3">
      <c r="A7" s="39" t="s">
        <v>61</v>
      </c>
      <c r="B7" s="29" t="s">
        <v>47</v>
      </c>
      <c r="C7" s="30"/>
      <c r="D7" s="30"/>
      <c r="E7" s="30"/>
      <c r="F7" s="22">
        <f>F2-F3-F4-F5-F6</f>
        <v>50285</v>
      </c>
      <c r="H7"/>
      <c r="I7"/>
      <c r="J7"/>
      <c r="K7"/>
    </row>
    <row r="8" spans="1:11" s="1" customFormat="1" ht="15.75" thickBot="1" x14ac:dyDescent="0.3">
      <c r="A8" s="27"/>
      <c r="B8" s="8"/>
      <c r="C8"/>
      <c r="D8"/>
      <c r="E8"/>
      <c r="F8" s="4"/>
      <c r="H8"/>
      <c r="I8"/>
      <c r="J8"/>
      <c r="K8"/>
    </row>
    <row r="9" spans="1:11" s="1" customFormat="1" ht="15.75" thickBot="1" x14ac:dyDescent="0.3">
      <c r="A9" s="27"/>
      <c r="B9" s="54" t="s">
        <v>77</v>
      </c>
      <c r="C9" s="45"/>
      <c r="D9" s="45"/>
      <c r="E9" s="45"/>
      <c r="F9" s="46"/>
      <c r="H9"/>
      <c r="I9"/>
      <c r="J9"/>
      <c r="K9"/>
    </row>
    <row r="10" spans="1:11" s="1" customFormat="1" ht="15.75" thickBot="1" x14ac:dyDescent="0.3">
      <c r="A10" s="27"/>
      <c r="B10" s="8"/>
      <c r="C10" s="12"/>
      <c r="D10" s="12"/>
      <c r="E10" s="12"/>
      <c r="F10" s="12"/>
      <c r="H10"/>
      <c r="I10"/>
      <c r="J10"/>
      <c r="K10"/>
    </row>
    <row r="11" spans="1:11" s="1" customFormat="1" ht="15.75" thickBot="1" x14ac:dyDescent="0.3">
      <c r="A11" s="36" t="s">
        <v>58</v>
      </c>
      <c r="B11" s="37" t="s">
        <v>62</v>
      </c>
      <c r="C11" s="12"/>
      <c r="D11" s="12"/>
      <c r="E11" s="12"/>
      <c r="F11" s="12"/>
      <c r="H11"/>
      <c r="I11"/>
      <c r="J11"/>
      <c r="K11"/>
    </row>
    <row r="12" spans="1:11" s="1" customFormat="1" x14ac:dyDescent="0.25">
      <c r="A12" s="38" t="s">
        <v>59</v>
      </c>
      <c r="B12" s="23" t="s">
        <v>34</v>
      </c>
      <c r="C12" s="24" t="s">
        <v>9</v>
      </c>
      <c r="D12" s="24" t="s">
        <v>1</v>
      </c>
      <c r="E12" s="24"/>
      <c r="F12" s="33">
        <v>323</v>
      </c>
      <c r="H12"/>
      <c r="I12"/>
      <c r="J12"/>
      <c r="K12"/>
    </row>
    <row r="13" spans="1:11" s="1" customFormat="1" ht="15.75" thickBot="1" x14ac:dyDescent="0.3">
      <c r="A13" s="47" t="s">
        <v>60</v>
      </c>
      <c r="B13" s="26" t="s">
        <v>52</v>
      </c>
      <c r="C13" s="27" t="s">
        <v>9</v>
      </c>
      <c r="D13" s="27" t="s">
        <v>49</v>
      </c>
      <c r="E13" s="27"/>
      <c r="F13" s="32"/>
      <c r="H13"/>
      <c r="I13"/>
      <c r="J13"/>
      <c r="K13"/>
    </row>
    <row r="14" spans="1:11" ht="15.75" thickBot="1" x14ac:dyDescent="0.3">
      <c r="A14" s="39" t="s">
        <v>61</v>
      </c>
      <c r="B14" s="29" t="s">
        <v>51</v>
      </c>
      <c r="C14" s="30"/>
      <c r="D14" s="30"/>
      <c r="E14" s="30"/>
      <c r="F14" s="22">
        <f>F12-F13</f>
        <v>323</v>
      </c>
    </row>
    <row r="15" spans="1:11" ht="15.75" thickBot="1" x14ac:dyDescent="0.3">
      <c r="B15" s="9"/>
      <c r="C15" s="7"/>
      <c r="D15" s="7"/>
      <c r="E15" s="7"/>
      <c r="F15" s="10"/>
    </row>
    <row r="16" spans="1:11" ht="15.75" thickBot="1" x14ac:dyDescent="0.3">
      <c r="A16" s="53" t="s">
        <v>58</v>
      </c>
      <c r="B16" s="55" t="s">
        <v>85</v>
      </c>
      <c r="K16" s="1"/>
    </row>
    <row r="17" spans="1:7" ht="30" x14ac:dyDescent="0.25">
      <c r="A17" s="38" t="s">
        <v>59</v>
      </c>
      <c r="B17" s="23" t="s">
        <v>14</v>
      </c>
      <c r="C17" s="24" t="s">
        <v>12</v>
      </c>
      <c r="D17" s="24"/>
      <c r="E17" s="24"/>
      <c r="F17" s="33">
        <v>44</v>
      </c>
    </row>
    <row r="18" spans="1:7" ht="30" x14ac:dyDescent="0.25">
      <c r="A18" s="47" t="s">
        <v>60</v>
      </c>
      <c r="B18" s="26" t="s">
        <v>15</v>
      </c>
      <c r="C18" s="27" t="s">
        <v>13</v>
      </c>
      <c r="D18" s="27"/>
      <c r="E18" s="27"/>
      <c r="F18" s="32">
        <v>44</v>
      </c>
    </row>
    <row r="19" spans="1:7" ht="30" x14ac:dyDescent="0.25">
      <c r="A19" s="47" t="s">
        <v>60</v>
      </c>
      <c r="B19" s="28" t="s">
        <v>16</v>
      </c>
      <c r="C19" s="27" t="s">
        <v>17</v>
      </c>
      <c r="D19" s="27"/>
      <c r="E19" s="27"/>
      <c r="F19" s="32"/>
    </row>
    <row r="20" spans="1:7" x14ac:dyDescent="0.25">
      <c r="A20" s="47" t="s">
        <v>59</v>
      </c>
      <c r="B20" s="28" t="s">
        <v>84</v>
      </c>
      <c r="C20" s="27" t="s">
        <v>18</v>
      </c>
      <c r="D20" s="27" t="s">
        <v>49</v>
      </c>
      <c r="E20" s="27"/>
      <c r="F20" s="32"/>
    </row>
    <row r="21" spans="1:7" x14ac:dyDescent="0.25">
      <c r="A21" s="47" t="s">
        <v>59</v>
      </c>
      <c r="B21" s="28" t="s">
        <v>86</v>
      </c>
      <c r="C21" s="27" t="s">
        <v>18</v>
      </c>
      <c r="D21" s="27" t="s">
        <v>0</v>
      </c>
      <c r="E21" s="27"/>
      <c r="F21" s="32"/>
    </row>
    <row r="22" spans="1:7" ht="15.75" thickBot="1" x14ac:dyDescent="0.3">
      <c r="A22" s="47" t="s">
        <v>59</v>
      </c>
      <c r="B22" s="28" t="s">
        <v>87</v>
      </c>
      <c r="C22" s="27" t="s">
        <v>88</v>
      </c>
      <c r="D22" s="27" t="s">
        <v>2</v>
      </c>
      <c r="E22" s="27"/>
      <c r="F22" s="32"/>
    </row>
    <row r="23" spans="1:7" ht="30.75" thickBot="1" x14ac:dyDescent="0.3">
      <c r="A23" s="39" t="s">
        <v>61</v>
      </c>
      <c r="B23" s="29" t="s">
        <v>48</v>
      </c>
      <c r="C23" s="30"/>
      <c r="D23" s="30"/>
      <c r="E23" s="30"/>
      <c r="F23" s="22">
        <f>F17-F18-F19+F20+F21+F22</f>
        <v>0</v>
      </c>
    </row>
    <row r="24" spans="1:7" ht="15.75" thickBot="1" x14ac:dyDescent="0.3">
      <c r="B24" s="8"/>
    </row>
    <row r="25" spans="1:7" ht="15.75" thickBot="1" x14ac:dyDescent="0.3">
      <c r="A25" s="36" t="s">
        <v>58</v>
      </c>
      <c r="B25" s="37" t="s">
        <v>70</v>
      </c>
      <c r="C25" s="27"/>
      <c r="D25" s="27"/>
      <c r="E25" s="27"/>
    </row>
    <row r="26" spans="1:7" x14ac:dyDescent="0.25">
      <c r="A26" s="38" t="s">
        <v>59</v>
      </c>
      <c r="B26" s="23" t="s">
        <v>4</v>
      </c>
      <c r="C26" s="24" t="s">
        <v>18</v>
      </c>
      <c r="D26" s="24" t="s">
        <v>1</v>
      </c>
      <c r="E26" s="24"/>
      <c r="F26" s="33">
        <v>0</v>
      </c>
    </row>
    <row r="27" spans="1:7" ht="15.75" thickBot="1" x14ac:dyDescent="0.3">
      <c r="A27" s="64" t="s">
        <v>60</v>
      </c>
      <c r="B27" s="57" t="s">
        <v>69</v>
      </c>
      <c r="C27" s="58" t="s">
        <v>18</v>
      </c>
      <c r="D27" s="58" t="s">
        <v>20</v>
      </c>
      <c r="E27" s="58"/>
      <c r="F27" s="59">
        <v>0</v>
      </c>
    </row>
    <row r="28" spans="1:7" ht="30.75" thickBot="1" x14ac:dyDescent="0.3">
      <c r="A28" s="39" t="s">
        <v>61</v>
      </c>
      <c r="B28" s="29" t="s">
        <v>73</v>
      </c>
      <c r="C28" s="30"/>
      <c r="D28" s="30"/>
      <c r="E28" s="30"/>
      <c r="F28" s="22">
        <f>F26-F27</f>
        <v>0</v>
      </c>
    </row>
    <row r="29" spans="1:7" ht="15.75" thickBot="1" x14ac:dyDescent="0.3">
      <c r="B29" s="13"/>
    </row>
    <row r="30" spans="1:7" ht="30.75" thickBot="1" x14ac:dyDescent="0.3">
      <c r="A30" s="53"/>
      <c r="B30" s="40" t="s">
        <v>75</v>
      </c>
      <c r="C30" s="27"/>
      <c r="D30" s="27"/>
      <c r="E30" s="27"/>
      <c r="F30" s="41"/>
    </row>
    <row r="31" spans="1:7" s="3" customFormat="1" ht="30.75" thickBot="1" x14ac:dyDescent="0.3">
      <c r="A31" s="53" t="s">
        <v>61</v>
      </c>
      <c r="B31" s="29" t="s">
        <v>72</v>
      </c>
      <c r="C31" s="42" t="s">
        <v>89</v>
      </c>
      <c r="D31" s="42" t="s">
        <v>20</v>
      </c>
      <c r="E31" s="42"/>
      <c r="F31" s="22">
        <f>F7-F14-F23-F28</f>
        <v>49962</v>
      </c>
      <c r="G31" s="4"/>
    </row>
    <row r="32" spans="1:7" ht="15.75" thickBot="1" x14ac:dyDescent="0.3"/>
    <row r="33" spans="1:6" ht="15.75" thickBot="1" x14ac:dyDescent="0.3">
      <c r="A33" s="38"/>
      <c r="B33" s="44" t="s">
        <v>90</v>
      </c>
      <c r="C33" s="45"/>
      <c r="D33" s="45"/>
      <c r="E33" s="45"/>
      <c r="F33" s="46"/>
    </row>
    <row r="34" spans="1:6" ht="15.75" thickBot="1" x14ac:dyDescent="0.3">
      <c r="A34" s="47"/>
      <c r="B34" s="48" t="s">
        <v>92</v>
      </c>
      <c r="C34" s="24"/>
      <c r="D34" s="24"/>
      <c r="E34" s="24"/>
      <c r="F34" s="49">
        <f>F14+F23+F28+F31</f>
        <v>50285</v>
      </c>
    </row>
    <row r="35" spans="1:6" ht="15.75" thickBot="1" x14ac:dyDescent="0.3">
      <c r="A35" s="50">
        <v>0.4</v>
      </c>
      <c r="B35" s="51" t="s">
        <v>91</v>
      </c>
      <c r="C35" s="30"/>
      <c r="D35" s="30"/>
      <c r="E35" s="30"/>
      <c r="F35" s="52">
        <f>F34*A35</f>
        <v>20114</v>
      </c>
    </row>
    <row r="37" spans="1:6" x14ac:dyDescent="0.25">
      <c r="A37" s="66"/>
      <c r="C37" s="1"/>
    </row>
    <row r="38" spans="1:6" x14ac:dyDescent="0.25">
      <c r="C38" s="1"/>
    </row>
    <row r="39" spans="1:6" x14ac:dyDescent="0.25">
      <c r="C39" s="1"/>
      <c r="D39" s="1"/>
    </row>
  </sheetData>
  <sheetProtection sheet="1" objects="1" scenarios="1"/>
  <mergeCells count="3">
    <mergeCell ref="B1:F1"/>
    <mergeCell ref="B9:F9"/>
    <mergeCell ref="B33:F3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B2B98-7DCE-4E79-A414-D8EDC55D8208}">
  <dimension ref="A1:K33"/>
  <sheetViews>
    <sheetView tabSelected="1" topLeftCell="A16" workbookViewId="0">
      <selection activeCell="H29" sqref="H29"/>
    </sheetView>
  </sheetViews>
  <sheetFormatPr defaultRowHeight="15" x14ac:dyDescent="0.25"/>
  <cols>
    <col min="2" max="2" width="40.42578125" style="2" customWidth="1"/>
    <col min="3" max="3" width="17" customWidth="1"/>
    <col min="4" max="4" width="28.5703125" customWidth="1"/>
    <col min="6" max="6" width="12.28515625" style="1" customWidth="1"/>
    <col min="7" max="7" width="53.7109375" style="1" customWidth="1"/>
    <col min="8" max="8" width="13.5703125" customWidth="1"/>
    <col min="11" max="11" width="11.7109375" bestFit="1" customWidth="1"/>
  </cols>
  <sheetData>
    <row r="1" spans="1:11" ht="15.75" thickBot="1" x14ac:dyDescent="0.3">
      <c r="A1" s="17"/>
      <c r="B1" s="18"/>
      <c r="C1" s="20"/>
      <c r="D1" s="20"/>
      <c r="E1" s="20"/>
      <c r="F1" s="21"/>
      <c r="G1" s="54" t="s">
        <v>125</v>
      </c>
      <c r="H1" s="45"/>
    </row>
    <row r="2" spans="1:11" ht="15.75" thickBot="1" x14ac:dyDescent="0.3">
      <c r="A2" s="53" t="s">
        <v>58</v>
      </c>
      <c r="B2" s="17" t="s">
        <v>57</v>
      </c>
      <c r="C2" s="18"/>
      <c r="D2" s="18"/>
      <c r="E2" s="18"/>
      <c r="F2" s="19"/>
      <c r="G2" s="68"/>
      <c r="H2" s="69"/>
    </row>
    <row r="3" spans="1:11" x14ac:dyDescent="0.25">
      <c r="A3" s="76"/>
      <c r="B3" s="27"/>
      <c r="C3" s="27"/>
      <c r="D3" s="27"/>
      <c r="E3" s="41"/>
      <c r="F3" s="32"/>
      <c r="G3"/>
      <c r="H3" s="6"/>
    </row>
    <row r="4" spans="1:11" x14ac:dyDescent="0.25">
      <c r="A4" s="76"/>
      <c r="B4" s="27"/>
      <c r="C4" s="27"/>
      <c r="D4" s="27"/>
      <c r="E4" s="41"/>
      <c r="F4" s="32"/>
      <c r="G4" s="27"/>
      <c r="H4" s="6"/>
    </row>
    <row r="5" spans="1:11" x14ac:dyDescent="0.25">
      <c r="A5" s="47" t="s">
        <v>59</v>
      </c>
      <c r="B5" s="27" t="s">
        <v>3</v>
      </c>
      <c r="C5" s="27" t="s">
        <v>93</v>
      </c>
      <c r="D5" s="27" t="s">
        <v>94</v>
      </c>
      <c r="E5" s="41"/>
      <c r="F5" s="32">
        <v>45427</v>
      </c>
      <c r="G5" s="67" t="s">
        <v>107</v>
      </c>
      <c r="H5" s="32">
        <v>45427</v>
      </c>
    </row>
    <row r="6" spans="1:11" x14ac:dyDescent="0.25">
      <c r="A6" s="47"/>
      <c r="B6" s="27"/>
      <c r="C6" s="27"/>
      <c r="D6" s="27"/>
      <c r="E6" s="41"/>
      <c r="F6" s="32"/>
      <c r="G6" s="27" t="s">
        <v>108</v>
      </c>
      <c r="H6" s="32">
        <v>120000</v>
      </c>
    </row>
    <row r="7" spans="1:11" x14ac:dyDescent="0.25">
      <c r="A7" s="47"/>
      <c r="B7" s="27"/>
      <c r="C7" s="27"/>
      <c r="D7" s="27"/>
      <c r="E7" s="41"/>
      <c r="F7" s="32"/>
      <c r="G7" s="41" t="s">
        <v>110</v>
      </c>
      <c r="H7" s="77">
        <f>H5/H6</f>
        <v>0.37855833333333333</v>
      </c>
    </row>
    <row r="8" spans="1:11" ht="30" x14ac:dyDescent="0.25">
      <c r="A8" s="47" t="s">
        <v>60</v>
      </c>
      <c r="B8" s="28" t="s">
        <v>98</v>
      </c>
      <c r="C8" s="27" t="s">
        <v>95</v>
      </c>
      <c r="D8" s="27" t="s">
        <v>0</v>
      </c>
      <c r="E8" s="41"/>
      <c r="F8" s="32">
        <v>1500</v>
      </c>
      <c r="G8" s="28" t="s">
        <v>113</v>
      </c>
      <c r="H8" s="35">
        <f>(F8*H7)</f>
        <v>567.83749999999998</v>
      </c>
    </row>
    <row r="9" spans="1:11" ht="30.75" thickBot="1" x14ac:dyDescent="0.3">
      <c r="A9" s="47" t="s">
        <v>60</v>
      </c>
      <c r="B9" s="28" t="s">
        <v>96</v>
      </c>
      <c r="C9" s="27" t="s">
        <v>97</v>
      </c>
      <c r="D9" s="27"/>
      <c r="E9" s="27"/>
      <c r="F9" s="32"/>
      <c r="G9" s="28" t="s">
        <v>114</v>
      </c>
      <c r="H9" s="35">
        <f>F9*H7</f>
        <v>0</v>
      </c>
    </row>
    <row r="10" spans="1:11" s="1" customFormat="1" ht="30.75" thickBot="1" x14ac:dyDescent="0.3">
      <c r="A10" s="39" t="s">
        <v>61</v>
      </c>
      <c r="B10" s="29" t="s">
        <v>47</v>
      </c>
      <c r="C10" s="30"/>
      <c r="D10" s="30"/>
      <c r="E10" s="30"/>
      <c r="F10" s="22">
        <f>F5-F8-F9</f>
        <v>43927</v>
      </c>
      <c r="G10" s="31" t="s">
        <v>109</v>
      </c>
      <c r="H10" s="22">
        <f>H5-H8</f>
        <v>44859.162499999999</v>
      </c>
      <c r="I10"/>
      <c r="J10"/>
      <c r="K10"/>
    </row>
    <row r="11" spans="1:11" s="1" customFormat="1" ht="15.75" thickBot="1" x14ac:dyDescent="0.3">
      <c r="A11" s="27"/>
      <c r="B11" s="8"/>
      <c r="C11"/>
      <c r="D11"/>
      <c r="E11"/>
      <c r="F11" s="4"/>
      <c r="H11"/>
      <c r="I11"/>
      <c r="J11"/>
      <c r="K11"/>
    </row>
    <row r="12" spans="1:11" s="1" customFormat="1" ht="15.75" thickBot="1" x14ac:dyDescent="0.3">
      <c r="A12" s="27"/>
      <c r="B12" s="54" t="s">
        <v>77</v>
      </c>
      <c r="C12" s="45"/>
      <c r="D12" s="45"/>
      <c r="E12" s="45"/>
      <c r="F12" s="46"/>
      <c r="G12" s="54" t="s">
        <v>77</v>
      </c>
      <c r="H12" s="45"/>
      <c r="I12"/>
      <c r="J12"/>
      <c r="K12"/>
    </row>
    <row r="13" spans="1:11" ht="15.75" thickBot="1" x14ac:dyDescent="0.3">
      <c r="A13" s="27"/>
      <c r="B13" s="9"/>
      <c r="C13" s="7"/>
      <c r="D13" s="7"/>
      <c r="E13" s="7"/>
      <c r="F13" s="10"/>
    </row>
    <row r="14" spans="1:11" ht="15.75" thickBot="1" x14ac:dyDescent="0.3">
      <c r="A14" s="36" t="s">
        <v>58</v>
      </c>
      <c r="B14" s="37" t="s">
        <v>63</v>
      </c>
      <c r="C14" s="27"/>
      <c r="D14" s="27"/>
      <c r="E14" s="27"/>
      <c r="K14" s="1"/>
    </row>
    <row r="15" spans="1:11" ht="30" x14ac:dyDescent="0.25">
      <c r="A15" s="38" t="s">
        <v>59</v>
      </c>
      <c r="B15" s="23" t="s">
        <v>14</v>
      </c>
      <c r="C15" s="24" t="s">
        <v>99</v>
      </c>
      <c r="D15" s="24"/>
      <c r="E15" s="24"/>
      <c r="F15" s="33">
        <v>7998</v>
      </c>
      <c r="G15" s="23" t="s">
        <v>111</v>
      </c>
      <c r="H15" s="34">
        <f>F15*H7</f>
        <v>3027.70955</v>
      </c>
    </row>
    <row r="16" spans="1:11" ht="45.75" thickBot="1" x14ac:dyDescent="0.3">
      <c r="A16" s="47" t="s">
        <v>60</v>
      </c>
      <c r="B16" s="26" t="s">
        <v>15</v>
      </c>
      <c r="C16" s="27" t="s">
        <v>100</v>
      </c>
      <c r="D16" s="27"/>
      <c r="E16" s="27"/>
      <c r="F16" s="32">
        <v>7998</v>
      </c>
      <c r="G16" s="26" t="s">
        <v>112</v>
      </c>
      <c r="H16" s="35">
        <f>F16*H7</f>
        <v>3027.70955</v>
      </c>
    </row>
    <row r="17" spans="1:11" ht="30.75" thickBot="1" x14ac:dyDescent="0.3">
      <c r="A17" s="39" t="s">
        <v>61</v>
      </c>
      <c r="B17" s="29" t="s">
        <v>48</v>
      </c>
      <c r="C17" s="30"/>
      <c r="D17" s="30"/>
      <c r="E17" s="30"/>
      <c r="F17" s="22">
        <f>F15-F16</f>
        <v>0</v>
      </c>
      <c r="G17" s="29" t="s">
        <v>48</v>
      </c>
      <c r="H17" s="22">
        <f>H15-H16</f>
        <v>0</v>
      </c>
    </row>
    <row r="18" spans="1:11" ht="15.75" thickBot="1" x14ac:dyDescent="0.3">
      <c r="A18" s="27"/>
      <c r="B18" s="8"/>
    </row>
    <row r="19" spans="1:11" ht="30.75" thickBot="1" x14ac:dyDescent="0.3">
      <c r="A19" s="36" t="s">
        <v>58</v>
      </c>
      <c r="B19" s="37" t="s">
        <v>70</v>
      </c>
      <c r="C19" s="27"/>
      <c r="D19" s="27"/>
      <c r="E19" s="27"/>
      <c r="G19" s="37" t="s">
        <v>70</v>
      </c>
      <c r="H19" s="1"/>
    </row>
    <row r="20" spans="1:11" ht="30.75" thickBot="1" x14ac:dyDescent="0.3">
      <c r="A20" s="38" t="s">
        <v>59</v>
      </c>
      <c r="B20" s="23" t="s">
        <v>4</v>
      </c>
      <c r="C20" s="24" t="s">
        <v>101</v>
      </c>
      <c r="D20" s="25" t="s">
        <v>1</v>
      </c>
      <c r="E20" s="24"/>
      <c r="F20" s="33">
        <v>0</v>
      </c>
      <c r="G20" s="70" t="s">
        <v>126</v>
      </c>
      <c r="H20" s="33">
        <v>0</v>
      </c>
    </row>
    <row r="21" spans="1:11" ht="30.75" thickBot="1" x14ac:dyDescent="0.3">
      <c r="A21" s="39" t="s">
        <v>61</v>
      </c>
      <c r="B21" s="29" t="s">
        <v>73</v>
      </c>
      <c r="C21" s="30"/>
      <c r="D21" s="30"/>
      <c r="E21" s="30"/>
      <c r="F21" s="22">
        <f>F20</f>
        <v>0</v>
      </c>
      <c r="G21" s="29" t="s">
        <v>73</v>
      </c>
      <c r="H21" s="22">
        <f>H20</f>
        <v>0</v>
      </c>
    </row>
    <row r="22" spans="1:11" ht="15.75" thickBot="1" x14ac:dyDescent="0.3">
      <c r="A22" s="27"/>
      <c r="B22" s="13"/>
      <c r="G22" s="13"/>
      <c r="H22" s="1"/>
    </row>
    <row r="23" spans="1:11" ht="30.75" thickBot="1" x14ac:dyDescent="0.3">
      <c r="A23" s="36" t="s">
        <v>58</v>
      </c>
      <c r="B23" s="40" t="s">
        <v>75</v>
      </c>
      <c r="C23" s="27"/>
      <c r="D23" s="27"/>
      <c r="E23" s="27"/>
      <c r="G23" s="40" t="s">
        <v>75</v>
      </c>
      <c r="H23" s="1"/>
    </row>
    <row r="24" spans="1:11" ht="30.75" thickBot="1" x14ac:dyDescent="0.3">
      <c r="A24" s="53" t="s">
        <v>59</v>
      </c>
      <c r="B24" s="71" t="s">
        <v>103</v>
      </c>
      <c r="C24" s="30" t="s">
        <v>102</v>
      </c>
      <c r="D24" s="30" t="s">
        <v>2</v>
      </c>
      <c r="E24" s="30"/>
      <c r="F24" s="72"/>
      <c r="G24" s="71" t="s">
        <v>103</v>
      </c>
      <c r="H24" s="72">
        <f>F24*H7</f>
        <v>0</v>
      </c>
    </row>
    <row r="25" spans="1:11" s="3" customFormat="1" ht="60.75" thickBot="1" x14ac:dyDescent="0.3">
      <c r="A25" s="53" t="s">
        <v>61</v>
      </c>
      <c r="B25" s="29" t="s">
        <v>72</v>
      </c>
      <c r="C25" s="42" t="s">
        <v>104</v>
      </c>
      <c r="D25" s="42"/>
      <c r="E25" s="42"/>
      <c r="F25" s="22">
        <f>F10-F17-F21+F24</f>
        <v>43927</v>
      </c>
      <c r="G25" s="73" t="s">
        <v>127</v>
      </c>
      <c r="H25" s="22">
        <f>H10-H17-H21+H24</f>
        <v>44859.162499999999</v>
      </c>
    </row>
    <row r="26" spans="1:11" ht="15.75" thickBot="1" x14ac:dyDescent="0.3">
      <c r="A26" s="27"/>
      <c r="G26" s="2"/>
    </row>
    <row r="27" spans="1:11" s="1" customFormat="1" ht="15.75" thickBot="1" x14ac:dyDescent="0.3">
      <c r="A27" s="38"/>
      <c r="B27" s="44" t="s">
        <v>105</v>
      </c>
      <c r="C27" s="45"/>
      <c r="D27" s="45"/>
      <c r="E27" s="45"/>
      <c r="F27" s="46"/>
      <c r="G27" s="74" t="s">
        <v>105</v>
      </c>
      <c r="H27" s="75"/>
      <c r="I27"/>
      <c r="J27"/>
      <c r="K27"/>
    </row>
    <row r="28" spans="1:11" s="1" customFormat="1" ht="15.75" thickBot="1" x14ac:dyDescent="0.3">
      <c r="A28" s="47"/>
      <c r="B28" s="48" t="s">
        <v>92</v>
      </c>
      <c r="C28" s="24"/>
      <c r="D28" s="24"/>
      <c r="E28" s="24"/>
      <c r="F28" s="49">
        <f>F17+F21+F25</f>
        <v>43927</v>
      </c>
      <c r="G28" s="48" t="s">
        <v>92</v>
      </c>
      <c r="H28" s="49">
        <f>H17+H21+H25</f>
        <v>44859.162499999999</v>
      </c>
      <c r="I28"/>
      <c r="J28"/>
      <c r="K28"/>
    </row>
    <row r="29" spans="1:11" s="1" customFormat="1" ht="15.75" thickBot="1" x14ac:dyDescent="0.3">
      <c r="A29" s="50">
        <v>0.4</v>
      </c>
      <c r="B29" s="51" t="s">
        <v>106</v>
      </c>
      <c r="C29" s="30"/>
      <c r="D29" s="30"/>
      <c r="E29" s="30"/>
      <c r="F29" s="52">
        <f>F28*A29</f>
        <v>17570.8</v>
      </c>
      <c r="G29" s="51" t="s">
        <v>106</v>
      </c>
      <c r="H29" s="52">
        <f>H28*A29</f>
        <v>17943.665000000001</v>
      </c>
      <c r="I29"/>
      <c r="J29"/>
      <c r="K29"/>
    </row>
    <row r="31" spans="1:11" s="1" customFormat="1" x14ac:dyDescent="0.25">
      <c r="A31" s="7"/>
      <c r="B31" s="2"/>
      <c r="D31"/>
      <c r="E31"/>
      <c r="H31"/>
      <c r="I31"/>
      <c r="J31"/>
      <c r="K31"/>
    </row>
    <row r="32" spans="1:11" s="1" customFormat="1" x14ac:dyDescent="0.25">
      <c r="A32"/>
      <c r="B32" s="2"/>
      <c r="D32"/>
      <c r="E32"/>
      <c r="H32"/>
      <c r="I32"/>
      <c r="J32"/>
      <c r="K32"/>
    </row>
    <row r="33" spans="1:11" s="1" customFormat="1" x14ac:dyDescent="0.25">
      <c r="A33"/>
      <c r="B33" s="2"/>
      <c r="E33"/>
      <c r="H33"/>
      <c r="I33"/>
      <c r="J33"/>
      <c r="K33"/>
    </row>
  </sheetData>
  <sheetProtection sheet="1" objects="1" scenarios="1"/>
  <mergeCells count="7">
    <mergeCell ref="B2:F2"/>
    <mergeCell ref="B12:F12"/>
    <mergeCell ref="B27:F27"/>
    <mergeCell ref="G1:H1"/>
    <mergeCell ref="A1:F1"/>
    <mergeCell ref="G12:H12"/>
    <mergeCell ref="G27:H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REGIME DI VANTAGGIO E FORFETARI</vt:lpstr>
      <vt:lpstr>IRPEF</vt:lpstr>
      <vt:lpstr>IRES</vt:lpstr>
      <vt:lpstr>IRAP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Scanu</dc:creator>
  <cp:lastModifiedBy>Cristoforo Scanu</cp:lastModifiedBy>
  <dcterms:created xsi:type="dcterms:W3CDTF">2024-04-04T08:58:44Z</dcterms:created>
  <dcterms:modified xsi:type="dcterms:W3CDTF">2024-04-09T15:40:43Z</dcterms:modified>
</cp:coreProperties>
</file>